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530" yWindow="3680" windowWidth="9720" windowHeight="7320"/>
  </bookViews>
  <sheets>
    <sheet name="Cash Flow" sheetId="1" r:id="rId1"/>
    <sheet name="Sheet1" sheetId="2" r:id="rId2"/>
  </sheets>
  <definedNames>
    <definedName name="NET_INCOME">'Cash Flow'!#REF!</definedName>
  </definedNames>
  <calcPr calcId="125725"/>
</workbook>
</file>

<file path=xl/calcChain.xml><?xml version="1.0" encoding="utf-8"?>
<calcChain xmlns="http://schemas.openxmlformats.org/spreadsheetml/2006/main">
  <c r="E10" i="1"/>
  <c r="E37"/>
  <c r="E32"/>
  <c r="E36"/>
  <c r="E34"/>
  <c r="E17"/>
  <c r="E42" s="1"/>
  <c r="D17"/>
  <c r="C17"/>
  <c r="B17"/>
  <c r="B24"/>
  <c r="B38"/>
  <c r="E43" l="1"/>
  <c r="B39"/>
  <c r="B44" s="1"/>
  <c r="E21" l="1"/>
  <c r="E20"/>
  <c r="E38" l="1"/>
  <c r="D38"/>
  <c r="D24"/>
  <c r="C24"/>
  <c r="C38"/>
  <c r="C39" l="1"/>
  <c r="C44" s="1"/>
  <c r="E24"/>
  <c r="E39" s="1"/>
  <c r="E44" s="1"/>
  <c r="D39"/>
  <c r="D44" s="1"/>
</calcChain>
</file>

<file path=xl/sharedStrings.xml><?xml version="1.0" encoding="utf-8"?>
<sst xmlns="http://schemas.openxmlformats.org/spreadsheetml/2006/main" count="53" uniqueCount="49">
  <si>
    <t>RECEIPTS:</t>
  </si>
  <si>
    <t>TOTAL RECEIPTS</t>
  </si>
  <si>
    <t>DISBURSEMENTS:</t>
  </si>
  <si>
    <t>TOTAL DISBURSEMENTS</t>
  </si>
  <si>
    <t>NET CASH</t>
  </si>
  <si>
    <t>PROJECTED CASH FLOW STATEMENTS</t>
  </si>
  <si>
    <t>ACTUAL</t>
  </si>
  <si>
    <t>NO. OF UNITS:</t>
  </si>
  <si>
    <t>Vacant with Availability of Service Charge</t>
  </si>
  <si>
    <t>RATES:</t>
  </si>
  <si>
    <t>Connection fees</t>
  </si>
  <si>
    <t>Bank charges</t>
  </si>
  <si>
    <t>Insurance</t>
  </si>
  <si>
    <t>Licences, dues and fees</t>
  </si>
  <si>
    <t>Billing &amp; bookkeeping &amp; Office</t>
  </si>
  <si>
    <t>Professional fees</t>
  </si>
  <si>
    <t>Repairs &amp; maintenance</t>
  </si>
  <si>
    <t>Subcontract (Contract labour)</t>
  </si>
  <si>
    <t>Supplies for water treatment</t>
  </si>
  <si>
    <t>Telephone</t>
  </si>
  <si>
    <t>Travel</t>
  </si>
  <si>
    <t>Utilities (Power)</t>
  </si>
  <si>
    <t>ADJUSTED NET CASH</t>
  </si>
  <si>
    <t>Vacant lots with Availability of Service Charge</t>
  </si>
  <si>
    <t>FOR THE YEARS ENDING DECEMBER 31ST</t>
  </si>
  <si>
    <t>FORECAST</t>
  </si>
  <si>
    <t>RRF Contribution (per month, per customer)</t>
  </si>
  <si>
    <t>Residential Service Flat Rate (per month)</t>
  </si>
  <si>
    <t>Residential - Full-time</t>
  </si>
  <si>
    <t>Residential- Full-time</t>
  </si>
  <si>
    <t>Miscellaneous and interest</t>
  </si>
  <si>
    <t xml:space="preserve">   CRF contribution (per month, per customer)</t>
  </si>
  <si>
    <t>Less RRF contributions</t>
  </si>
  <si>
    <t>70% of user rates - Applicable to vacant lots</t>
  </si>
  <si>
    <t>Operating Margin</t>
  </si>
  <si>
    <t>RRF = Replacement Reserve Fund</t>
  </si>
  <si>
    <t>CRF = Construction Reserve Fund</t>
  </si>
  <si>
    <r>
      <rPr>
        <i/>
        <sz val="10"/>
        <rFont val="Arial"/>
        <family val="2"/>
      </rPr>
      <t>Availability of Service</t>
    </r>
    <r>
      <rPr>
        <sz val="10"/>
        <rFont val="Arial"/>
        <family val="2"/>
      </rPr>
      <t xml:space="preserve"> Charge (per year)</t>
    </r>
  </si>
  <si>
    <t>Notes</t>
  </si>
  <si>
    <t>Construction Reserve Fund (CRF)</t>
  </si>
  <si>
    <t xml:space="preserve">Replacement Reserve Fund (RRF) </t>
  </si>
  <si>
    <t>For new capital improvement project such as addn'l reservoir</t>
  </si>
  <si>
    <t>Approx. 1,300,000 system cost x 2.5% (40 year life)</t>
  </si>
  <si>
    <t>Less Income taxes</t>
  </si>
  <si>
    <t>Less loan payments not funded from reserves</t>
  </si>
  <si>
    <t>Less CRF contributions</t>
  </si>
  <si>
    <t>Definitions:</t>
  </si>
  <si>
    <t>SAMPLE WATER SUPPLY SYSTEM</t>
  </si>
  <si>
    <t>Avg. of past 3 years plus 2.5% for inflation in 2012 &amp; 2013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</si>
</sst>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</numFmts>
  <fonts count="9"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u/>
      <sz val="11"/>
      <name val="Arial"/>
      <family val="2"/>
    </font>
    <font>
      <b/>
      <sz val="11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Protection="1">
      <protection locked="0"/>
    </xf>
    <xf numFmtId="0" fontId="2" fillId="0" borderId="0" xfId="0" applyFont="1"/>
    <xf numFmtId="0" fontId="1" fillId="0" borderId="1" xfId="0" applyFont="1" applyBorder="1"/>
    <xf numFmtId="1" fontId="1" fillId="0" borderId="0" xfId="0" applyNumberFormat="1" applyFont="1" applyAlignment="1" applyProtection="1">
      <alignment horizontal="left"/>
      <protection locked="0"/>
    </xf>
    <xf numFmtId="1" fontId="1" fillId="0" borderId="0" xfId="0" applyNumberFormat="1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41" fontId="1" fillId="0" borderId="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0" fontId="1" fillId="0" borderId="0" xfId="0" applyNumberFormat="1" applyFont="1" applyAlignment="1" applyProtection="1">
      <alignment horizontal="left" indent="1"/>
      <protection locked="0"/>
    </xf>
    <xf numFmtId="1" fontId="1" fillId="0" borderId="0" xfId="0" applyNumberFormat="1" applyFont="1" applyAlignment="1" applyProtection="1">
      <alignment horizontal="left" inden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4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4" fontId="1" fillId="0" borderId="0" xfId="0" applyNumberFormat="1" applyFont="1" applyBorder="1" applyProtection="1"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NumberFormat="1" applyFont="1" applyBorder="1" applyAlignment="1" applyProtection="1">
      <alignment horizontal="center"/>
      <protection locked="0"/>
    </xf>
    <xf numFmtId="43" fontId="1" fillId="0" borderId="0" xfId="0" applyNumberFormat="1" applyFont="1" applyBorder="1" applyProtection="1">
      <protection locked="0"/>
    </xf>
    <xf numFmtId="4" fontId="1" fillId="0" borderId="0" xfId="0" applyNumberFormat="1" applyFont="1" applyBorder="1" applyAlignment="1" applyProtection="1">
      <alignment horizontal="right"/>
      <protection locked="0"/>
    </xf>
    <xf numFmtId="2" fontId="1" fillId="0" borderId="0" xfId="0" applyNumberFormat="1" applyFont="1" applyBorder="1" applyAlignment="1" applyProtection="1"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44" fontId="4" fillId="0" borderId="6" xfId="0" applyNumberFormat="1" applyFont="1" applyBorder="1" applyAlignment="1" applyProtection="1">
      <alignment horizontal="right"/>
      <protection locked="0"/>
    </xf>
    <xf numFmtId="44" fontId="4" fillId="0" borderId="0" xfId="0" applyNumberFormat="1" applyFont="1" applyBorder="1" applyAlignment="1" applyProtection="1">
      <alignment horizontal="right"/>
      <protection locked="0"/>
    </xf>
    <xf numFmtId="44" fontId="4" fillId="0" borderId="13" xfId="0" applyNumberFormat="1" applyFont="1" applyBorder="1" applyAlignment="1" applyProtection="1">
      <alignment horizontal="right"/>
      <protection locked="0"/>
    </xf>
    <xf numFmtId="43" fontId="4" fillId="0" borderId="5" xfId="0" applyNumberFormat="1" applyFont="1" applyBorder="1" applyProtection="1">
      <protection locked="0"/>
    </xf>
    <xf numFmtId="43" fontId="4" fillId="0" borderId="1" xfId="0" applyNumberFormat="1" applyFont="1" applyBorder="1" applyProtection="1">
      <protection locked="0"/>
    </xf>
    <xf numFmtId="43" fontId="4" fillId="0" borderId="12" xfId="0" applyNumberFormat="1" applyFont="1" applyBorder="1" applyProtection="1">
      <protection locked="0"/>
    </xf>
    <xf numFmtId="164" fontId="4" fillId="0" borderId="6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4" fontId="4" fillId="0" borderId="13" xfId="0" applyNumberFormat="1" applyFont="1" applyBorder="1" applyAlignment="1" applyProtection="1">
      <alignment horizontal="right"/>
      <protection locked="0"/>
    </xf>
    <xf numFmtId="2" fontId="4" fillId="0" borderId="12" xfId="0" applyNumberFormat="1" applyFont="1" applyBorder="1" applyAlignment="1" applyProtection="1"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13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Border="1"/>
    <xf numFmtId="164" fontId="4" fillId="0" borderId="0" xfId="0" applyNumberFormat="1" applyFont="1" applyBorder="1"/>
    <xf numFmtId="164" fontId="4" fillId="0" borderId="13" xfId="0" applyNumberFormat="1" applyFont="1" applyBorder="1"/>
    <xf numFmtId="164" fontId="4" fillId="0" borderId="5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0" borderId="11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64" fontId="4" fillId="0" borderId="13" xfId="0" applyNumberFormat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164" fontId="4" fillId="0" borderId="9" xfId="0" applyNumberFormat="1" applyFont="1" applyBorder="1" applyProtection="1">
      <protection locked="0"/>
    </xf>
    <xf numFmtId="164" fontId="4" fillId="0" borderId="14" xfId="0" applyNumberFormat="1" applyFont="1" applyBorder="1" applyProtection="1">
      <protection locked="0"/>
    </xf>
    <xf numFmtId="164" fontId="4" fillId="0" borderId="5" xfId="0" applyNumberFormat="1" applyFont="1" applyBorder="1"/>
    <xf numFmtId="164" fontId="4" fillId="0" borderId="1" xfId="0" applyNumberFormat="1" applyFont="1" applyBorder="1"/>
    <xf numFmtId="164" fontId="4" fillId="0" borderId="7" xfId="0" applyNumberFormat="1" applyFont="1" applyBorder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0" borderId="10" xfId="0" applyNumberFormat="1" applyFont="1" applyBorder="1" applyProtection="1">
      <protection locked="0"/>
    </xf>
    <xf numFmtId="0" fontId="5" fillId="0" borderId="0" xfId="0" applyFont="1"/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tabSelected="1" workbookViewId="0"/>
  </sheetViews>
  <sheetFormatPr defaultColWidth="11.453125" defaultRowHeight="12.5"/>
  <cols>
    <col min="1" max="1" width="39.81640625" style="1" customWidth="1"/>
    <col min="2" max="2" width="9.54296875" style="1" customWidth="1"/>
    <col min="3" max="4" width="8.81640625" style="1" customWidth="1"/>
    <col min="5" max="5" width="11.54296875" style="1" customWidth="1"/>
    <col min="6" max="6" width="1.1796875" style="1" customWidth="1"/>
    <col min="7" max="7" width="45" style="3" customWidth="1"/>
    <col min="8" max="250" width="8.81640625" style="1" customWidth="1"/>
    <col min="251" max="16384" width="11.453125" style="1"/>
  </cols>
  <sheetData>
    <row r="1" spans="1:7" ht="13">
      <c r="A1" s="70" t="s">
        <v>47</v>
      </c>
      <c r="E1" s="24" t="s">
        <v>39</v>
      </c>
      <c r="G1" s="2"/>
    </row>
    <row r="2" spans="1:7" ht="14">
      <c r="A2" s="72" t="s">
        <v>5</v>
      </c>
      <c r="E2" s="24" t="s">
        <v>40</v>
      </c>
    </row>
    <row r="3" spans="1:7">
      <c r="A3" s="70" t="s">
        <v>24</v>
      </c>
    </row>
    <row r="4" spans="1:7">
      <c r="A4" s="4"/>
    </row>
    <row r="5" spans="1:7">
      <c r="E5" s="6"/>
      <c r="F5" s="25"/>
    </row>
    <row r="6" spans="1:7" ht="14">
      <c r="B6" s="68" t="s">
        <v>6</v>
      </c>
      <c r="C6" s="69"/>
      <c r="D6" s="69"/>
      <c r="E6" s="30" t="s">
        <v>25</v>
      </c>
      <c r="F6" s="26"/>
      <c r="G6" s="71" t="s">
        <v>38</v>
      </c>
    </row>
    <row r="7" spans="1:7">
      <c r="B7" s="31">
        <v>2009</v>
      </c>
      <c r="C7" s="32">
        <v>2010</v>
      </c>
      <c r="D7" s="32">
        <v>2011</v>
      </c>
      <c r="E7" s="33">
        <v>2013</v>
      </c>
      <c r="F7" s="10"/>
      <c r="G7" s="22"/>
    </row>
    <row r="8" spans="1:7" ht="13">
      <c r="A8" s="5" t="s">
        <v>9</v>
      </c>
      <c r="B8" s="11"/>
      <c r="C8" s="10"/>
      <c r="D8" s="10"/>
      <c r="E8" s="21"/>
      <c r="F8" s="10"/>
      <c r="G8" s="22"/>
    </row>
    <row r="9" spans="1:7">
      <c r="A9" s="13" t="s">
        <v>27</v>
      </c>
      <c r="B9" s="34">
        <v>49</v>
      </c>
      <c r="C9" s="35">
        <v>55</v>
      </c>
      <c r="D9" s="35">
        <v>55</v>
      </c>
      <c r="E9" s="36">
        <v>65</v>
      </c>
      <c r="F9" s="17"/>
      <c r="G9" s="22"/>
    </row>
    <row r="10" spans="1:7" ht="13">
      <c r="A10" s="13" t="s">
        <v>37</v>
      </c>
      <c r="B10" s="37">
        <v>330</v>
      </c>
      <c r="C10" s="38">
        <v>400</v>
      </c>
      <c r="D10" s="38">
        <v>400</v>
      </c>
      <c r="E10" s="39">
        <f>E9*12*0.7</f>
        <v>546</v>
      </c>
      <c r="F10" s="27"/>
      <c r="G10" s="23" t="s">
        <v>33</v>
      </c>
    </row>
    <row r="11" spans="1:7">
      <c r="A11" s="1" t="s">
        <v>31</v>
      </c>
      <c r="B11" s="40"/>
      <c r="C11" s="41"/>
      <c r="D11" s="41"/>
      <c r="E11" s="42">
        <v>4</v>
      </c>
      <c r="F11" s="28"/>
      <c r="G11" s="24" t="s">
        <v>39</v>
      </c>
    </row>
    <row r="12" spans="1:7">
      <c r="A12" s="14" t="s">
        <v>26</v>
      </c>
      <c r="B12" s="37">
        <v>6</v>
      </c>
      <c r="C12" s="38">
        <v>12</v>
      </c>
      <c r="D12" s="38">
        <v>12</v>
      </c>
      <c r="E12" s="43">
        <v>17</v>
      </c>
      <c r="F12" s="29"/>
      <c r="G12" s="24" t="s">
        <v>40</v>
      </c>
    </row>
    <row r="13" spans="1:7">
      <c r="B13" s="44"/>
      <c r="C13" s="45"/>
      <c r="D13" s="45"/>
      <c r="E13" s="46"/>
      <c r="F13" s="18"/>
      <c r="G13" s="22"/>
    </row>
    <row r="14" spans="1:7" ht="13">
      <c r="A14" s="9" t="s">
        <v>7</v>
      </c>
      <c r="B14" s="47"/>
      <c r="C14" s="48"/>
      <c r="D14" s="48"/>
      <c r="E14" s="49"/>
      <c r="F14" s="19"/>
      <c r="G14" s="22"/>
    </row>
    <row r="15" spans="1:7">
      <c r="A15" s="14" t="s">
        <v>28</v>
      </c>
      <c r="B15" s="47">
        <v>132</v>
      </c>
      <c r="C15" s="48">
        <v>135</v>
      </c>
      <c r="D15" s="48">
        <v>140</v>
      </c>
      <c r="E15" s="49">
        <v>140</v>
      </c>
      <c r="F15" s="19"/>
      <c r="G15" s="22"/>
    </row>
    <row r="16" spans="1:7">
      <c r="A16" s="14" t="s">
        <v>23</v>
      </c>
      <c r="B16" s="50">
        <v>21</v>
      </c>
      <c r="C16" s="51">
        <v>22</v>
      </c>
      <c r="D16" s="51">
        <v>19</v>
      </c>
      <c r="E16" s="52">
        <v>19</v>
      </c>
      <c r="F16" s="20"/>
      <c r="G16" s="22"/>
    </row>
    <row r="17" spans="1:7">
      <c r="B17" s="53">
        <f>B15+B16</f>
        <v>153</v>
      </c>
      <c r="C17" s="54">
        <f>C15+C16</f>
        <v>157</v>
      </c>
      <c r="D17" s="54">
        <f>D15+D16</f>
        <v>159</v>
      </c>
      <c r="E17" s="55">
        <f>E15+E16</f>
        <v>159</v>
      </c>
      <c r="F17" s="18"/>
      <c r="G17" s="22"/>
    </row>
    <row r="18" spans="1:7">
      <c r="B18" s="44"/>
      <c r="C18" s="45"/>
      <c r="D18" s="45"/>
      <c r="E18" s="46"/>
      <c r="F18" s="18"/>
      <c r="G18" s="22"/>
    </row>
    <row r="19" spans="1:7" ht="13">
      <c r="A19" s="16" t="s">
        <v>0</v>
      </c>
      <c r="B19" s="47"/>
      <c r="C19" s="48"/>
      <c r="D19" s="48"/>
      <c r="E19" s="49"/>
      <c r="F19" s="19"/>
      <c r="G19" s="22"/>
    </row>
    <row r="20" spans="1:7">
      <c r="A20" s="15" t="s">
        <v>29</v>
      </c>
      <c r="B20" s="56">
        <v>76443</v>
      </c>
      <c r="C20" s="57">
        <v>85561</v>
      </c>
      <c r="D20" s="57">
        <v>90625</v>
      </c>
      <c r="E20" s="58">
        <f>E9*E15*12</f>
        <v>109200</v>
      </c>
      <c r="F20" s="20"/>
      <c r="G20" s="22"/>
    </row>
    <row r="21" spans="1:7">
      <c r="A21" s="14" t="s">
        <v>8</v>
      </c>
      <c r="B21" s="56">
        <v>8415</v>
      </c>
      <c r="C21" s="57">
        <v>7095</v>
      </c>
      <c r="D21" s="57">
        <v>8300</v>
      </c>
      <c r="E21" s="58">
        <f>E10*E16</f>
        <v>10374</v>
      </c>
      <c r="F21" s="20"/>
      <c r="G21" s="22"/>
    </row>
    <row r="22" spans="1:7">
      <c r="A22" s="14" t="s">
        <v>30</v>
      </c>
      <c r="B22" s="56">
        <v>25</v>
      </c>
      <c r="C22" s="57">
        <v>1145</v>
      </c>
      <c r="D22" s="57">
        <v>1005</v>
      </c>
      <c r="E22" s="58">
        <v>1000</v>
      </c>
      <c r="F22" s="20"/>
      <c r="G22" s="22"/>
    </row>
    <row r="23" spans="1:7">
      <c r="A23" s="14" t="s">
        <v>10</v>
      </c>
      <c r="B23" s="50">
        <v>720</v>
      </c>
      <c r="C23" s="51">
        <v>625</v>
      </c>
      <c r="D23" s="51">
        <v>375</v>
      </c>
      <c r="E23" s="52">
        <v>500</v>
      </c>
      <c r="F23" s="20"/>
      <c r="G23" s="22"/>
    </row>
    <row r="24" spans="1:7" ht="13">
      <c r="A24" s="16" t="s">
        <v>1</v>
      </c>
      <c r="B24" s="50">
        <f t="shared" ref="B24:E24" si="0">SUM(B20:B23)</f>
        <v>85603</v>
      </c>
      <c r="C24" s="51">
        <f t="shared" si="0"/>
        <v>94426</v>
      </c>
      <c r="D24" s="51">
        <f t="shared" si="0"/>
        <v>100305</v>
      </c>
      <c r="E24" s="52">
        <f t="shared" si="0"/>
        <v>121074</v>
      </c>
      <c r="F24" s="20"/>
      <c r="G24" s="22"/>
    </row>
    <row r="25" spans="1:7">
      <c r="A25" s="8"/>
      <c r="B25" s="44"/>
      <c r="C25" s="45"/>
      <c r="D25" s="45"/>
      <c r="E25" s="46"/>
      <c r="F25" s="18"/>
      <c r="G25" s="22"/>
    </row>
    <row r="26" spans="1:7" ht="13">
      <c r="A26" s="16" t="s">
        <v>2</v>
      </c>
      <c r="B26" s="47"/>
      <c r="C26" s="48"/>
      <c r="D26" s="48"/>
      <c r="E26" s="49"/>
      <c r="F26" s="19"/>
      <c r="G26" s="22"/>
    </row>
    <row r="27" spans="1:7">
      <c r="A27" s="15" t="s">
        <v>11</v>
      </c>
      <c r="B27" s="56">
        <v>780</v>
      </c>
      <c r="C27" s="57">
        <v>958</v>
      </c>
      <c r="D27" s="57">
        <v>892</v>
      </c>
      <c r="E27" s="58">
        <v>900</v>
      </c>
      <c r="F27" s="20"/>
      <c r="G27" s="22"/>
    </row>
    <row r="28" spans="1:7">
      <c r="A28" s="15" t="s">
        <v>14</v>
      </c>
      <c r="B28" s="56">
        <v>7513</v>
      </c>
      <c r="C28" s="57">
        <v>9291</v>
      </c>
      <c r="D28" s="57">
        <v>9825</v>
      </c>
      <c r="E28" s="58">
        <v>10000</v>
      </c>
      <c r="F28" s="20"/>
      <c r="G28" s="22"/>
    </row>
    <row r="29" spans="1:7">
      <c r="A29" s="15" t="s">
        <v>12</v>
      </c>
      <c r="B29" s="56">
        <v>5236</v>
      </c>
      <c r="C29" s="57">
        <v>5317</v>
      </c>
      <c r="D29" s="57">
        <v>4943</v>
      </c>
      <c r="E29" s="58">
        <v>5000</v>
      </c>
      <c r="F29" s="20"/>
      <c r="G29" s="22"/>
    </row>
    <row r="30" spans="1:7">
      <c r="A30" s="15" t="s">
        <v>13</v>
      </c>
      <c r="B30" s="56">
        <v>195</v>
      </c>
      <c r="C30" s="57">
        <v>150</v>
      </c>
      <c r="D30" s="57">
        <v>203</v>
      </c>
      <c r="E30" s="58">
        <v>200</v>
      </c>
      <c r="F30" s="20"/>
      <c r="G30" s="22"/>
    </row>
    <row r="31" spans="1:7">
      <c r="A31" s="15" t="s">
        <v>15</v>
      </c>
      <c r="B31" s="56">
        <v>1615</v>
      </c>
      <c r="C31" s="57">
        <v>1600</v>
      </c>
      <c r="D31" s="57">
        <v>1693</v>
      </c>
      <c r="E31" s="58">
        <v>1700</v>
      </c>
      <c r="F31" s="20"/>
      <c r="G31" s="22"/>
    </row>
    <row r="32" spans="1:7">
      <c r="A32" s="15" t="s">
        <v>16</v>
      </c>
      <c r="B32" s="56">
        <v>25736</v>
      </c>
      <c r="C32" s="57">
        <v>28447</v>
      </c>
      <c r="D32" s="57">
        <v>23999</v>
      </c>
      <c r="E32" s="58">
        <f>SUM(B32:D32)/3*1.025*1.025</f>
        <v>27379.987916666661</v>
      </c>
      <c r="F32" s="20"/>
      <c r="G32" s="23" t="s">
        <v>48</v>
      </c>
    </row>
    <row r="33" spans="1:7">
      <c r="A33" s="15" t="s">
        <v>17</v>
      </c>
      <c r="B33" s="56">
        <v>14400</v>
      </c>
      <c r="C33" s="57">
        <v>14400</v>
      </c>
      <c r="D33" s="57">
        <v>14100</v>
      </c>
      <c r="E33" s="58">
        <v>15000</v>
      </c>
      <c r="F33" s="20"/>
      <c r="G33" s="23"/>
    </row>
    <row r="34" spans="1:7">
      <c r="A34" s="15" t="s">
        <v>18</v>
      </c>
      <c r="B34" s="56">
        <v>4978</v>
      </c>
      <c r="C34" s="57">
        <v>6159</v>
      </c>
      <c r="D34" s="57">
        <v>6382</v>
      </c>
      <c r="E34" s="58">
        <f>SUM(B34:D34)/3*1.025*1.025</f>
        <v>6135.2997916666654</v>
      </c>
      <c r="F34" s="20"/>
      <c r="G34" s="23" t="s">
        <v>48</v>
      </c>
    </row>
    <row r="35" spans="1:7">
      <c r="A35" s="15" t="s">
        <v>19</v>
      </c>
      <c r="B35" s="56">
        <v>522</v>
      </c>
      <c r="C35" s="57">
        <v>454</v>
      </c>
      <c r="D35" s="57">
        <v>487</v>
      </c>
      <c r="E35" s="58">
        <v>500</v>
      </c>
      <c r="F35" s="20"/>
      <c r="G35" s="23"/>
    </row>
    <row r="36" spans="1:7">
      <c r="A36" s="15" t="s">
        <v>20</v>
      </c>
      <c r="B36" s="56">
        <v>987</v>
      </c>
      <c r="C36" s="57">
        <v>1160</v>
      </c>
      <c r="D36" s="57">
        <v>692</v>
      </c>
      <c r="E36" s="58">
        <f>SUM(B36:D36)/3*1.025*1.025</f>
        <v>994.2414583333333</v>
      </c>
      <c r="F36" s="20"/>
      <c r="G36" s="23"/>
    </row>
    <row r="37" spans="1:7">
      <c r="A37" s="15" t="s">
        <v>21</v>
      </c>
      <c r="B37" s="50">
        <v>8970</v>
      </c>
      <c r="C37" s="51">
        <v>9431</v>
      </c>
      <c r="D37" s="51">
        <v>8427</v>
      </c>
      <c r="E37" s="52">
        <f>SUM(B37:D37)/3*1.025*1.025</f>
        <v>9395.3891666666641</v>
      </c>
      <c r="F37" s="20"/>
      <c r="G37" s="23" t="s">
        <v>48</v>
      </c>
    </row>
    <row r="38" spans="1:7" ht="13">
      <c r="A38" s="16" t="s">
        <v>3</v>
      </c>
      <c r="B38" s="50">
        <f>SUM(B27:B37)</f>
        <v>70932</v>
      </c>
      <c r="C38" s="51">
        <f>SUM(C27:C37)</f>
        <v>77367</v>
      </c>
      <c r="D38" s="51">
        <f>SUM(D27:D37)</f>
        <v>71643</v>
      </c>
      <c r="E38" s="52">
        <f>SUM(E27:E37)</f>
        <v>77204.91833333332</v>
      </c>
      <c r="F38" s="20"/>
      <c r="G38" s="23"/>
    </row>
    <row r="39" spans="1:7" ht="13">
      <c r="A39" s="16" t="s">
        <v>4</v>
      </c>
      <c r="B39" s="59">
        <f>B24-B38</f>
        <v>14671</v>
      </c>
      <c r="C39" s="60">
        <f>C24-C38</f>
        <v>17059</v>
      </c>
      <c r="D39" s="60">
        <f>D24-D38</f>
        <v>28662</v>
      </c>
      <c r="E39" s="61">
        <f>E24-E38</f>
        <v>43869.08166666668</v>
      </c>
      <c r="F39" s="20"/>
      <c r="G39" s="23"/>
    </row>
    <row r="40" spans="1:7">
      <c r="A40" s="15" t="s">
        <v>43</v>
      </c>
      <c r="B40" s="56"/>
      <c r="C40" s="57"/>
      <c r="D40" s="57">
        <v>0</v>
      </c>
      <c r="E40" s="58"/>
      <c r="F40" s="20"/>
      <c r="G40" s="23"/>
    </row>
    <row r="41" spans="1:7">
      <c r="A41" s="15" t="s">
        <v>44</v>
      </c>
      <c r="B41" s="56"/>
      <c r="C41" s="57"/>
      <c r="D41" s="57"/>
      <c r="E41" s="58"/>
      <c r="F41" s="20"/>
      <c r="G41" s="23"/>
    </row>
    <row r="42" spans="1:7">
      <c r="A42" s="15" t="s">
        <v>45</v>
      </c>
      <c r="B42" s="56"/>
      <c r="C42" s="57"/>
      <c r="D42" s="57"/>
      <c r="E42" s="49">
        <f>-E11*E17*12</f>
        <v>-7632</v>
      </c>
      <c r="F42" s="19"/>
      <c r="G42" s="23" t="s">
        <v>41</v>
      </c>
    </row>
    <row r="43" spans="1:7">
      <c r="A43" s="15" t="s">
        <v>32</v>
      </c>
      <c r="B43" s="62">
        <v>-11340</v>
      </c>
      <c r="C43" s="63">
        <v>-16692</v>
      </c>
      <c r="D43" s="63">
        <v>-22392</v>
      </c>
      <c r="E43" s="49">
        <f>-E12*E17*12</f>
        <v>-32436</v>
      </c>
      <c r="F43" s="19"/>
      <c r="G43" s="23" t="s">
        <v>42</v>
      </c>
    </row>
    <row r="44" spans="1:7" ht="13.5" thickBot="1">
      <c r="A44" s="16" t="s">
        <v>22</v>
      </c>
      <c r="B44" s="64">
        <f>SUM(B39:B43)</f>
        <v>3331</v>
      </c>
      <c r="C44" s="65">
        <f>SUM(C39:C43)</f>
        <v>367</v>
      </c>
      <c r="D44" s="65">
        <f>SUM(D39:D43)</f>
        <v>6270</v>
      </c>
      <c r="E44" s="66">
        <f>SUM(E39:E43)</f>
        <v>3801.0816666666797</v>
      </c>
      <c r="F44" s="20"/>
      <c r="G44" s="23" t="s">
        <v>34</v>
      </c>
    </row>
    <row r="45" spans="1:7" ht="13" thickTop="1">
      <c r="A45" s="7"/>
      <c r="B45" s="12"/>
      <c r="C45" s="12"/>
      <c r="D45" s="12"/>
      <c r="E45" s="12"/>
      <c r="F45" s="12"/>
      <c r="G45" s="22"/>
    </row>
    <row r="46" spans="1:7" ht="13">
      <c r="A46" s="67" t="s">
        <v>46</v>
      </c>
    </row>
    <row r="47" spans="1:7">
      <c r="A47" s="1" t="s">
        <v>36</v>
      </c>
    </row>
    <row r="48" spans="1:7">
      <c r="A48" s="1" t="s">
        <v>35</v>
      </c>
    </row>
  </sheetData>
  <mergeCells count="1">
    <mergeCell ref="B6:D6"/>
  </mergeCells>
  <phoneticPr fontId="0" type="noConversion"/>
  <pageMargins left="0.54" right="0.49" top="0.86" bottom="0.98425196850393704" header="0.51181102362204722" footer="0.51181102362204722"/>
  <pageSetup scale="77" orientation="portrait" horizontalDpi="4294967292" verticalDpi="4294967292" r:id="rId1"/>
  <headerFooter alignWithMargins="0">
    <oddHeader>&amp;R&amp;12Schedule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7" sqref="A47"/>
    </sheetView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Flow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Simmons</dc:creator>
  <cp:lastModifiedBy>VJ Rogers</cp:lastModifiedBy>
  <cp:lastPrinted>2013-02-23T21:32:31Z</cp:lastPrinted>
  <dcterms:created xsi:type="dcterms:W3CDTF">2002-12-17T18:58:57Z</dcterms:created>
  <dcterms:modified xsi:type="dcterms:W3CDTF">2013-02-23T21:34:03Z</dcterms:modified>
</cp:coreProperties>
</file>